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showInkAnnotation="0" autoCompressPictures="0"/>
  <mc:AlternateContent xmlns:mc="http://schemas.openxmlformats.org/markup-compatibility/2006">
    <mc:Choice Requires="x15">
      <x15ac:absPath xmlns:x15ac="http://schemas.microsoft.com/office/spreadsheetml/2010/11/ac" url="/Users/mblouin/Documents/"/>
    </mc:Choice>
  </mc:AlternateContent>
  <workbookProtection workbookPassword="E6D3" lockStructure="1"/>
  <bookViews>
    <workbookView xWindow="-2440" yWindow="-19820" windowWidth="23740" windowHeight="19020" tabRatio="500"/>
  </bookViews>
  <sheets>
    <sheet name="PreSonus Bid Sheet"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25" i="1" l="1"/>
  <c r="F25" i="1"/>
  <c r="F69" i="1"/>
  <c r="F70" i="1"/>
  <c r="F61" i="1"/>
  <c r="F67" i="1"/>
  <c r="F71" i="1"/>
  <c r="F72" i="1"/>
  <c r="F73" i="1"/>
  <c r="F68" i="1"/>
  <c r="A26" i="1"/>
  <c r="A27" i="1"/>
  <c r="A28" i="1"/>
  <c r="A29" i="1"/>
  <c r="A30" i="1"/>
  <c r="A31" i="1"/>
  <c r="A53" i="1"/>
  <c r="A45" i="1"/>
  <c r="A54" i="1"/>
  <c r="A56" i="1"/>
  <c r="A58" i="1"/>
  <c r="F58" i="1"/>
  <c r="A38" i="1"/>
  <c r="A34" i="1"/>
  <c r="A37" i="1"/>
  <c r="F37" i="1"/>
  <c r="A40" i="1"/>
  <c r="F40" i="1"/>
  <c r="A32" i="1"/>
  <c r="F32" i="1"/>
  <c r="F34" i="1"/>
  <c r="A41" i="1"/>
  <c r="F41" i="1"/>
  <c r="F31" i="1"/>
  <c r="F45" i="1"/>
  <c r="A46" i="1"/>
  <c r="F46" i="1"/>
  <c r="A47" i="1"/>
  <c r="F47" i="1"/>
  <c r="F54" i="1"/>
  <c r="A55" i="1"/>
  <c r="F55" i="1"/>
  <c r="F56" i="1"/>
  <c r="F26" i="1"/>
  <c r="A33" i="1"/>
  <c r="F33" i="1"/>
  <c r="F27" i="1"/>
  <c r="F30" i="1"/>
  <c r="A39" i="1"/>
  <c r="F39" i="1"/>
  <c r="F28" i="1"/>
  <c r="F29" i="1"/>
  <c r="A42" i="1"/>
  <c r="F42" i="1"/>
  <c r="A43" i="1"/>
  <c r="F43" i="1"/>
  <c r="F62" i="1"/>
  <c r="B47" i="1"/>
  <c r="B46" i="1"/>
  <c r="B45" i="1"/>
  <c r="F38" i="1"/>
  <c r="F74" i="1"/>
</calcChain>
</file>

<file path=xl/sharedStrings.xml><?xml version="1.0" encoding="utf-8"?>
<sst xmlns="http://schemas.openxmlformats.org/spreadsheetml/2006/main" count="96" uniqueCount="71">
  <si>
    <t>Solo Mics (Wired)</t>
  </si>
  <si>
    <t>Solo Mics (Wireless)</t>
  </si>
  <si>
    <t>Quantity</t>
  </si>
  <si>
    <t>Drum Set Toms</t>
  </si>
  <si>
    <t>Drum Set Kick</t>
  </si>
  <si>
    <t>Drum Set Snare</t>
  </si>
  <si>
    <t>Vocalists</t>
  </si>
  <si>
    <t>ATM 350 (Toms)</t>
  </si>
  <si>
    <t>ATM250DE (Kick)</t>
  </si>
  <si>
    <t>Bid Price</t>
  </si>
  <si>
    <t>Cables Needed</t>
  </si>
  <si>
    <t>Total Price</t>
  </si>
  <si>
    <t>Electric Guitar or Bass</t>
  </si>
  <si>
    <t>Digital Keyboard (Stereo)</t>
  </si>
  <si>
    <t>Sampler (Stereo)</t>
  </si>
  <si>
    <t>Microphones and Accessories Needed</t>
  </si>
  <si>
    <t xml:space="preserve">Mixer Needed                                     </t>
  </si>
  <si>
    <t>Instrument Type</t>
  </si>
  <si>
    <t>Grand Total:</t>
  </si>
  <si>
    <t>Dealer SKU</t>
  </si>
  <si>
    <t>MAP</t>
  </si>
  <si>
    <t xml:space="preserve">Plantet Waves 8-Channel Breakout Male </t>
  </si>
  <si>
    <t xml:space="preserve">Plantet Waves 8-Channel Breakout Female </t>
  </si>
  <si>
    <t>Snake/Cabling System</t>
  </si>
  <si>
    <t>Planet Waves Modular Snake Core Cable</t>
  </si>
  <si>
    <t>Total Channels Needed (For reference)</t>
  </si>
  <si>
    <t>Estimate</t>
  </si>
  <si>
    <t>Drum Set Overhead Pair</t>
  </si>
  <si>
    <t>Additonal Items</t>
  </si>
  <si>
    <t>PreSonus StudioLive 18s Subwoofers</t>
  </si>
  <si>
    <t>50' Extension Cords</t>
  </si>
  <si>
    <t>50' XLR Cables</t>
  </si>
  <si>
    <t>5' XLR Cables</t>
  </si>
  <si>
    <t>25' XLR</t>
  </si>
  <si>
    <t>10' XLR Cables</t>
  </si>
  <si>
    <t>Loudspeakers</t>
  </si>
  <si>
    <t>Tax:</t>
  </si>
  <si>
    <t>Shipping:</t>
  </si>
  <si>
    <t xml:space="preserve">School Name: </t>
  </si>
  <si>
    <t xml:space="preserve">Contact Name: </t>
  </si>
  <si>
    <t>Phone:</t>
  </si>
  <si>
    <t>Email:</t>
  </si>
  <si>
    <t>Notes:</t>
  </si>
  <si>
    <t>For additional assistance, please contact: musiced@presonus.com</t>
  </si>
  <si>
    <t xml:space="preserve">On-Stage Boom Arm Mount                (For mallet frame) </t>
  </si>
  <si>
    <t>Dual L and R 1/4" to Single 1/8" Stereo</t>
  </si>
  <si>
    <t>System 10 Wireless                              (Specify Handheld or Body Pack)</t>
  </si>
  <si>
    <t>Microphone Stand</t>
  </si>
  <si>
    <t>Passive Stereo DI Box (Radial Pro D2)</t>
  </si>
  <si>
    <t>Mallet Instruments (Marimba, Vibes, Xylo)</t>
  </si>
  <si>
    <t>Other input (iPod, phone, etc…)</t>
  </si>
  <si>
    <t>Drum Set Hi Hat</t>
  </si>
  <si>
    <t>ATM650 (Solo, Snare, Hi Hat)</t>
  </si>
  <si>
    <t>Timpani</t>
  </si>
  <si>
    <t>AT PRO37 (Mallet, Timpani, Overhead)</t>
  </si>
  <si>
    <t xml:space="preserve">This worksheet is meant as a guide only. Your music retailer will discuss your individual needs and ensure that you receive all necessary components. PreSonus Audio is not responsible for any purchasing decisions made based on this worksheet. </t>
  </si>
  <si>
    <t>5' TRS 1/4" Cables</t>
  </si>
  <si>
    <t>Power Conditioner (Furman)</t>
  </si>
  <si>
    <t>Use the quantity fields below to enter the total number of the instruments you wish to amplify. This worksheet will calculate the correct numbers for all needed equipment. Simply submit to your preferred dealers for a bid!</t>
  </si>
  <si>
    <t>ATM510 (Voice)</t>
  </si>
  <si>
    <r>
      <t>PreSonus® Field Audio System Bid Sheet</t>
    </r>
    <r>
      <rPr>
        <b/>
        <sz val="14"/>
        <color theme="1"/>
        <rFont val="Calibri"/>
        <scheme val="minor"/>
      </rPr>
      <t/>
    </r>
  </si>
  <si>
    <t>PreSonus StudioLive 315 Loudspeakers</t>
  </si>
  <si>
    <t>Mixer Case / Cart</t>
  </si>
  <si>
    <t>Speaker Carts</t>
  </si>
  <si>
    <t>PreSonus ULT 18 Subwoofers</t>
  </si>
  <si>
    <t>PreSonus ULT 15 Loudspeakers</t>
  </si>
  <si>
    <t>Passive Mono DI Box (Radial Pro DI)</t>
  </si>
  <si>
    <t>* Mixer Cases and Speaker Carts can be purchased through your dealer: Grundorf Cases or Pageantry Innovations both manufactore models that accommodate PreSonus Console mixers.</t>
  </si>
  <si>
    <t>PreSonus RM16 AI</t>
  </si>
  <si>
    <t>CS 18 AI Control Surface for RM Mixers</t>
  </si>
  <si>
    <t>PreSonus RM32 AI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</si>
</sst>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2"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1"/>
      <color theme="1"/>
      <name val="Calibri"/>
      <scheme val="minor"/>
    </font>
    <font>
      <b/>
      <sz val="12"/>
      <color rgb="FF000000"/>
      <name val="Calibri"/>
      <family val="2"/>
      <scheme val="minor"/>
    </font>
    <font>
      <b/>
      <sz val="26"/>
      <color theme="1"/>
      <name val="Calibri"/>
      <scheme val="minor"/>
    </font>
    <font>
      <b/>
      <sz val="14"/>
      <color theme="1"/>
      <name val="Calibri"/>
      <scheme val="minor"/>
    </font>
    <font>
      <sz val="10"/>
      <color theme="1"/>
      <name val="Calibri"/>
      <scheme val="minor"/>
    </font>
    <font>
      <sz val="8"/>
      <color theme="1"/>
      <name val="Calibri"/>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s>
  <cellStyleXfs count="6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cellStyleXfs>
  <cellXfs count="38">
    <xf numFmtId="0" fontId="0" fillId="0" borderId="0" xfId="0"/>
    <xf numFmtId="0" fontId="0" fillId="0" borderId="0" xfId="0" applyProtection="1">
      <protection hidden="1"/>
    </xf>
    <xf numFmtId="0" fontId="2" fillId="0" borderId="1" xfId="0" applyFont="1" applyBorder="1" applyProtection="1">
      <protection hidden="1"/>
    </xf>
    <xf numFmtId="0" fontId="0" fillId="0" borderId="2" xfId="0" applyBorder="1" applyProtection="1">
      <protection hidden="1"/>
    </xf>
    <xf numFmtId="0" fontId="0" fillId="0" borderId="0" xfId="0" applyBorder="1" applyProtection="1">
      <protection hidden="1"/>
    </xf>
    <xf numFmtId="0" fontId="2" fillId="0" borderId="0" xfId="0" applyFont="1" applyProtection="1">
      <protection hidden="1"/>
    </xf>
    <xf numFmtId="164" fontId="0" fillId="0" borderId="0" xfId="0" applyNumberFormat="1" applyProtection="1">
      <protection hidden="1"/>
    </xf>
    <xf numFmtId="0" fontId="0" fillId="0" borderId="0" xfId="0" applyAlignment="1" applyProtection="1">
      <alignment wrapText="1"/>
      <protection hidden="1"/>
    </xf>
    <xf numFmtId="0" fontId="0" fillId="0" borderId="0" xfId="0" applyFont="1" applyAlignment="1" applyProtection="1">
      <alignment wrapText="1"/>
      <protection hidden="1"/>
    </xf>
    <xf numFmtId="0" fontId="2" fillId="0" borderId="0" xfId="0" applyFont="1" applyAlignment="1" applyProtection="1">
      <alignment wrapText="1"/>
      <protection hidden="1"/>
    </xf>
    <xf numFmtId="0" fontId="7" fillId="0" borderId="0" xfId="0" applyFont="1" applyProtection="1">
      <protection hidden="1"/>
    </xf>
    <xf numFmtId="0" fontId="6" fillId="0" borderId="0" xfId="0" applyFont="1" applyProtection="1">
      <protection hidden="1"/>
    </xf>
    <xf numFmtId="0" fontId="0" fillId="0" borderId="0" xfId="0" applyProtection="1">
      <protection locked="0"/>
    </xf>
    <xf numFmtId="164" fontId="0" fillId="0" borderId="0" xfId="0" applyNumberFormat="1" applyProtection="1">
      <protection locked="0"/>
    </xf>
    <xf numFmtId="0" fontId="2" fillId="0" borderId="0" xfId="0" applyFont="1" applyAlignment="1" applyProtection="1">
      <alignment horizontal="right"/>
      <protection locked="0"/>
    </xf>
    <xf numFmtId="0" fontId="0" fillId="0" borderId="0" xfId="0" applyProtection="1">
      <protection locked="0" hidden="1"/>
    </xf>
    <xf numFmtId="0" fontId="6" fillId="0" borderId="0" xfId="0" applyFont="1" applyAlignment="1" applyProtection="1">
      <alignment horizontal="left"/>
      <protection hidden="1"/>
    </xf>
    <xf numFmtId="0" fontId="2" fillId="0" borderId="0" xfId="0" applyFont="1" applyAlignment="1" applyProtection="1">
      <alignment horizontal="right"/>
      <protection hidden="1"/>
    </xf>
    <xf numFmtId="0" fontId="0" fillId="0" borderId="0" xfId="0" applyAlignment="1" applyProtection="1">
      <alignment wrapText="1"/>
      <protection locked="0"/>
    </xf>
    <xf numFmtId="0" fontId="0" fillId="0" borderId="0" xfId="0" applyAlignment="1" applyProtection="1">
      <alignment wrapText="1"/>
      <protection locked="0" hidden="1"/>
    </xf>
    <xf numFmtId="0" fontId="0" fillId="0" borderId="0" xfId="0" applyAlignment="1" applyProtection="1">
      <alignment horizontal="right"/>
      <protection hidden="1"/>
    </xf>
    <xf numFmtId="0" fontId="8" fillId="0" borderId="0" xfId="0" applyFont="1" applyAlignment="1" applyProtection="1">
      <alignment horizontal="center" vertical="top" wrapText="1"/>
      <protection hidden="1"/>
    </xf>
    <xf numFmtId="0" fontId="2" fillId="0" borderId="1" xfId="0" applyFont="1" applyBorder="1" applyProtection="1">
      <protection hidden="1"/>
    </xf>
    <xf numFmtId="0" fontId="2" fillId="0" borderId="0" xfId="0"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6" fillId="0" borderId="0" xfId="0" applyFont="1" applyAlignment="1" applyProtection="1">
      <alignment horizontal="left" vertical="center" wrapText="1"/>
      <protection hidden="1"/>
    </xf>
    <xf numFmtId="0" fontId="11" fillId="0" borderId="0" xfId="0" applyFont="1" applyAlignment="1" applyProtection="1">
      <alignment vertical="top" wrapText="1"/>
      <protection hidden="1"/>
    </xf>
    <xf numFmtId="0" fontId="10" fillId="0" borderId="0" xfId="0" applyFont="1" applyAlignment="1" applyProtection="1">
      <alignment vertical="top" wrapText="1"/>
      <protection hidden="1"/>
    </xf>
    <xf numFmtId="0" fontId="2" fillId="0" borderId="0" xfId="0" applyFont="1" applyAlignment="1" applyProtection="1">
      <alignment vertical="top"/>
      <protection locked="0"/>
    </xf>
    <xf numFmtId="0" fontId="0" fillId="0" borderId="0" xfId="0" applyFont="1" applyAlignment="1" applyProtection="1">
      <alignment vertical="top"/>
      <protection locked="0"/>
    </xf>
    <xf numFmtId="44" fontId="0" fillId="0" borderId="0" xfId="61" applyFont="1" applyProtection="1">
      <protection hidden="1"/>
    </xf>
    <xf numFmtId="0" fontId="0" fillId="0" borderId="0" xfId="0" applyAlignment="1" applyProtection="1">
      <alignment horizontal="center" wrapText="1"/>
      <protection locked="0" hidden="1"/>
    </xf>
    <xf numFmtId="164" fontId="10" fillId="0" borderId="0" xfId="0" applyNumberFormat="1" applyFont="1" applyAlignment="1" applyProtection="1">
      <alignment horizontal="right" vertical="center"/>
      <protection locked="0"/>
    </xf>
    <xf numFmtId="0" fontId="6" fillId="0" borderId="1" xfId="0" applyFont="1" applyBorder="1" applyProtection="1">
      <protection locked="0"/>
    </xf>
    <xf numFmtId="0" fontId="6" fillId="0" borderId="1" xfId="0" applyFont="1" applyBorder="1" applyProtection="1">
      <protection hidden="1"/>
    </xf>
    <xf numFmtId="0" fontId="6" fillId="0" borderId="1" xfId="0" applyNumberFormat="1" applyFont="1" applyBorder="1" applyProtection="1">
      <protection locked="0"/>
    </xf>
    <xf numFmtId="0" fontId="2" fillId="0" borderId="0" xfId="0" applyFont="1" applyAlignment="1" applyProtection="1">
      <alignment horizontal="center"/>
      <protection hidden="1"/>
    </xf>
    <xf numFmtId="0" fontId="2" fillId="0" borderId="0" xfId="0" applyFont="1" applyAlignment="1" applyProtection="1">
      <alignment horizontal="center" vertical="center"/>
      <protection hidden="1"/>
    </xf>
  </cellXfs>
  <cellStyles count="62">
    <cellStyle name="Currency" xfId="6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abSelected="1" view="pageLayout" topLeftCell="A33" workbookViewId="0">
      <selection activeCell="D50" sqref="D50"/>
    </sheetView>
  </sheetViews>
  <sheetFormatPr baseColWidth="10" defaultRowHeight="16" x14ac:dyDescent="0.2"/>
  <cols>
    <col min="1" max="1" width="8" style="1" customWidth="1"/>
    <col min="2" max="2" width="33.1640625" style="1" customWidth="1"/>
    <col min="3" max="3" width="14" style="1" customWidth="1"/>
    <col min="4" max="4" width="9" style="1" customWidth="1"/>
    <col min="5" max="5" width="10.83203125" style="1" customWidth="1"/>
    <col min="6" max="16384" width="10.83203125" style="1"/>
  </cols>
  <sheetData>
    <row r="1" spans="1:6" ht="54" customHeight="1" x14ac:dyDescent="0.2">
      <c r="A1" s="21" t="s">
        <v>60</v>
      </c>
      <c r="B1" s="21"/>
      <c r="C1" s="21"/>
      <c r="D1" s="21"/>
      <c r="E1" s="21"/>
      <c r="F1" s="21"/>
    </row>
    <row r="2" spans="1:6" ht="19" customHeight="1" x14ac:dyDescent="0.2">
      <c r="A2" s="23" t="s">
        <v>38</v>
      </c>
      <c r="B2" s="23"/>
      <c r="C2" s="23"/>
      <c r="D2" s="23"/>
      <c r="E2" s="23"/>
      <c r="F2" s="23"/>
    </row>
    <row r="3" spans="1:6" ht="19" customHeight="1" x14ac:dyDescent="0.2">
      <c r="A3" s="23" t="s">
        <v>39</v>
      </c>
      <c r="B3" s="23"/>
      <c r="C3" s="23"/>
      <c r="D3" s="23"/>
      <c r="E3" s="23"/>
      <c r="F3" s="23"/>
    </row>
    <row r="4" spans="1:6" ht="18" customHeight="1" x14ac:dyDescent="0.2">
      <c r="A4" s="23" t="s">
        <v>40</v>
      </c>
      <c r="B4" s="23"/>
      <c r="C4" s="23"/>
      <c r="D4" s="23"/>
      <c r="E4" s="23"/>
      <c r="F4" s="23"/>
    </row>
    <row r="5" spans="1:6" ht="19" customHeight="1" x14ac:dyDescent="0.2">
      <c r="A5" s="24" t="s">
        <v>41</v>
      </c>
      <c r="B5" s="24"/>
      <c r="C5" s="24"/>
      <c r="D5" s="24"/>
      <c r="E5" s="24"/>
      <c r="F5" s="24"/>
    </row>
    <row r="6" spans="1:6" ht="41" customHeight="1" x14ac:dyDescent="0.2">
      <c r="A6" s="25" t="s">
        <v>58</v>
      </c>
      <c r="B6" s="25"/>
      <c r="C6" s="25"/>
      <c r="D6" s="25"/>
      <c r="E6" s="25"/>
      <c r="F6" s="25"/>
    </row>
    <row r="7" spans="1:6" ht="6" customHeight="1" x14ac:dyDescent="0.2"/>
    <row r="8" spans="1:6" x14ac:dyDescent="0.2">
      <c r="A8" s="2" t="s">
        <v>2</v>
      </c>
      <c r="B8" s="22" t="s">
        <v>17</v>
      </c>
      <c r="C8" s="22"/>
    </row>
    <row r="9" spans="1:6" ht="15" customHeight="1" x14ac:dyDescent="0.2">
      <c r="A9" s="33"/>
      <c r="B9" s="34" t="s">
        <v>49</v>
      </c>
      <c r="C9" s="34"/>
    </row>
    <row r="10" spans="1:6" ht="15" customHeight="1" x14ac:dyDescent="0.2">
      <c r="A10" s="33"/>
      <c r="B10" s="34" t="s">
        <v>13</v>
      </c>
      <c r="C10" s="34"/>
    </row>
    <row r="11" spans="1:6" ht="15" customHeight="1" x14ac:dyDescent="0.2">
      <c r="A11" s="33"/>
      <c r="B11" s="34" t="s">
        <v>14</v>
      </c>
      <c r="C11" s="34"/>
    </row>
    <row r="12" spans="1:6" ht="15" customHeight="1" x14ac:dyDescent="0.2">
      <c r="A12" s="33"/>
      <c r="B12" s="34" t="s">
        <v>50</v>
      </c>
      <c r="C12" s="34"/>
    </row>
    <row r="13" spans="1:6" ht="15" customHeight="1" x14ac:dyDescent="0.2">
      <c r="A13" s="33"/>
      <c r="B13" s="34" t="s">
        <v>12</v>
      </c>
      <c r="C13" s="34"/>
    </row>
    <row r="14" spans="1:6" ht="15" customHeight="1" x14ac:dyDescent="0.2">
      <c r="A14" s="33"/>
      <c r="B14" s="34" t="s">
        <v>4</v>
      </c>
      <c r="C14" s="34"/>
    </row>
    <row r="15" spans="1:6" ht="15" customHeight="1" x14ac:dyDescent="0.2">
      <c r="A15" s="33"/>
      <c r="B15" s="34" t="s">
        <v>5</v>
      </c>
      <c r="C15" s="34"/>
    </row>
    <row r="16" spans="1:6" ht="15" customHeight="1" x14ac:dyDescent="0.2">
      <c r="A16" s="33"/>
      <c r="B16" s="34" t="s">
        <v>51</v>
      </c>
      <c r="C16" s="34"/>
    </row>
    <row r="17" spans="1:6" ht="15" customHeight="1" x14ac:dyDescent="0.2">
      <c r="A17" s="33"/>
      <c r="B17" s="34" t="s">
        <v>27</v>
      </c>
      <c r="C17" s="34"/>
    </row>
    <row r="18" spans="1:6" ht="15" customHeight="1" x14ac:dyDescent="0.2">
      <c r="A18" s="33"/>
      <c r="B18" s="34" t="s">
        <v>3</v>
      </c>
      <c r="C18" s="34"/>
    </row>
    <row r="19" spans="1:6" ht="15" customHeight="1" x14ac:dyDescent="0.2">
      <c r="A19" s="33"/>
      <c r="B19" s="34" t="s">
        <v>53</v>
      </c>
      <c r="C19" s="34"/>
    </row>
    <row r="20" spans="1:6" ht="15" customHeight="1" x14ac:dyDescent="0.2">
      <c r="A20" s="33"/>
      <c r="B20" s="34" t="s">
        <v>0</v>
      </c>
      <c r="C20" s="34"/>
    </row>
    <row r="21" spans="1:6" ht="15" customHeight="1" x14ac:dyDescent="0.2">
      <c r="A21" s="35"/>
      <c r="B21" s="34" t="s">
        <v>1</v>
      </c>
      <c r="C21" s="34"/>
    </row>
    <row r="22" spans="1:6" ht="15" customHeight="1" x14ac:dyDescent="0.2">
      <c r="A22" s="33"/>
      <c r="B22" s="34" t="s">
        <v>6</v>
      </c>
      <c r="C22" s="34"/>
    </row>
    <row r="23" spans="1:6" s="4" customFormat="1" ht="6" customHeight="1" thickBot="1" x14ac:dyDescent="0.25">
      <c r="A23" s="3"/>
      <c r="B23" s="3"/>
      <c r="C23" s="3"/>
      <c r="D23" s="3"/>
      <c r="E23" s="3"/>
      <c r="F23" s="3"/>
    </row>
    <row r="24" spans="1:6" x14ac:dyDescent="0.2">
      <c r="A24" s="5" t="s">
        <v>2</v>
      </c>
      <c r="B24" s="5" t="s">
        <v>15</v>
      </c>
      <c r="C24" s="5" t="s">
        <v>19</v>
      </c>
      <c r="D24" s="37" t="s">
        <v>20</v>
      </c>
      <c r="E24" s="5" t="s">
        <v>9</v>
      </c>
      <c r="F24" s="5" t="s">
        <v>11</v>
      </c>
    </row>
    <row r="25" spans="1:6" x14ac:dyDescent="0.2">
      <c r="A25" s="1">
        <f>SUM(A9+A17)*2+A19</f>
        <v>0</v>
      </c>
      <c r="B25" s="1" t="s">
        <v>54</v>
      </c>
      <c r="C25" s="18"/>
      <c r="D25" s="32">
        <v>129.99</v>
      </c>
      <c r="E25" s="13"/>
      <c r="F25" s="6" t="str">
        <f>IF(A25=0,"",IF(E25="",D25*A25,A25*E25))</f>
        <v/>
      </c>
    </row>
    <row r="26" spans="1:6" x14ac:dyDescent="0.2">
      <c r="A26" s="1">
        <f>A22</f>
        <v>0</v>
      </c>
      <c r="B26" s="1" t="s">
        <v>59</v>
      </c>
      <c r="C26" s="18"/>
      <c r="D26" s="32">
        <v>99.99</v>
      </c>
      <c r="E26" s="13"/>
      <c r="F26" s="6" t="str">
        <f t="shared" ref="F26:F34" si="0">IF(A26=0,"",IF(E26="",D26*A26,A26*E26))</f>
        <v/>
      </c>
    </row>
    <row r="27" spans="1:6" x14ac:dyDescent="0.2">
      <c r="A27" s="1">
        <f>A20+A15+A16</f>
        <v>0</v>
      </c>
      <c r="B27" s="1" t="s">
        <v>52</v>
      </c>
      <c r="C27" s="18"/>
      <c r="D27" s="32">
        <v>99</v>
      </c>
      <c r="E27" s="13"/>
      <c r="F27" s="6" t="str">
        <f t="shared" si="0"/>
        <v/>
      </c>
    </row>
    <row r="28" spans="1:6" x14ac:dyDescent="0.2">
      <c r="A28" s="1">
        <f>A14</f>
        <v>0</v>
      </c>
      <c r="B28" s="1" t="s">
        <v>8</v>
      </c>
      <c r="C28" s="18"/>
      <c r="D28" s="32">
        <v>299</v>
      </c>
      <c r="E28" s="13"/>
      <c r="F28" s="6" t="str">
        <f t="shared" si="0"/>
        <v/>
      </c>
    </row>
    <row r="29" spans="1:6" x14ac:dyDescent="0.2">
      <c r="A29" s="1">
        <f>A18</f>
        <v>0</v>
      </c>
      <c r="B29" s="1" t="s">
        <v>7</v>
      </c>
      <c r="C29" s="18"/>
      <c r="D29" s="32">
        <v>245.52</v>
      </c>
      <c r="E29" s="13"/>
      <c r="F29" s="6" t="str">
        <f t="shared" si="0"/>
        <v/>
      </c>
    </row>
    <row r="30" spans="1:6" ht="32" x14ac:dyDescent="0.2">
      <c r="A30" s="1">
        <f>A21</f>
        <v>0</v>
      </c>
      <c r="B30" s="7" t="s">
        <v>46</v>
      </c>
      <c r="C30" s="18"/>
      <c r="D30" s="32">
        <v>379.95</v>
      </c>
      <c r="E30" s="13"/>
      <c r="F30" s="6" t="str">
        <f t="shared" si="0"/>
        <v/>
      </c>
    </row>
    <row r="31" spans="1:6" x14ac:dyDescent="0.2">
      <c r="A31" s="1">
        <f>A13</f>
        <v>0</v>
      </c>
      <c r="B31" s="7" t="s">
        <v>66</v>
      </c>
      <c r="C31" s="18"/>
      <c r="D31" s="32">
        <v>99.95</v>
      </c>
      <c r="E31" s="13"/>
      <c r="F31" s="6" t="str">
        <f t="shared" si="0"/>
        <v/>
      </c>
    </row>
    <row r="32" spans="1:6" x14ac:dyDescent="0.2">
      <c r="A32" s="1">
        <f>A10</f>
        <v>0</v>
      </c>
      <c r="B32" s="7" t="s">
        <v>48</v>
      </c>
      <c r="C32" s="18"/>
      <c r="D32" s="32">
        <v>149.94999999999999</v>
      </c>
      <c r="E32" s="13"/>
      <c r="F32" s="6" t="str">
        <f t="shared" si="0"/>
        <v/>
      </c>
    </row>
    <row r="33" spans="1:6" ht="32" x14ac:dyDescent="0.2">
      <c r="A33" s="1">
        <f>A9*2</f>
        <v>0</v>
      </c>
      <c r="B33" s="8" t="s">
        <v>44</v>
      </c>
      <c r="C33" s="18"/>
      <c r="D33" s="32">
        <v>9.56</v>
      </c>
      <c r="E33" s="13"/>
      <c r="F33" s="6" t="str">
        <f t="shared" si="0"/>
        <v/>
      </c>
    </row>
    <row r="34" spans="1:6" x14ac:dyDescent="0.2">
      <c r="A34" s="1">
        <f>A19+A20+A22+A16+A15+(A17*2)+A14+A21</f>
        <v>0</v>
      </c>
      <c r="B34" s="7" t="s">
        <v>47</v>
      </c>
      <c r="C34" s="18"/>
      <c r="D34" s="32">
        <v>19.989999999999998</v>
      </c>
      <c r="E34" s="13"/>
      <c r="F34" s="6" t="str">
        <f t="shared" si="0"/>
        <v/>
      </c>
    </row>
    <row r="35" spans="1:6" ht="4" customHeight="1" x14ac:dyDescent="0.2">
      <c r="B35" s="7"/>
      <c r="C35" s="12"/>
      <c r="D35" s="13"/>
      <c r="E35" s="13"/>
      <c r="F35" s="6"/>
    </row>
    <row r="36" spans="1:6" x14ac:dyDescent="0.2">
      <c r="A36" s="5" t="s">
        <v>2</v>
      </c>
      <c r="B36" s="5" t="s">
        <v>10</v>
      </c>
      <c r="C36" s="5" t="s">
        <v>19</v>
      </c>
      <c r="D36" s="36" t="s">
        <v>26</v>
      </c>
      <c r="E36" s="5" t="s">
        <v>9</v>
      </c>
      <c r="F36" s="5" t="s">
        <v>11</v>
      </c>
    </row>
    <row r="37" spans="1:6" x14ac:dyDescent="0.2">
      <c r="A37" s="1">
        <f>A22+A20+A13+(A10*2)</f>
        <v>0</v>
      </c>
      <c r="B37" s="1" t="s">
        <v>33</v>
      </c>
      <c r="C37" s="18"/>
      <c r="D37" s="32">
        <v>19.989999999999998</v>
      </c>
      <c r="E37" s="13"/>
      <c r="F37" s="6" t="str">
        <f>IF(A37=0,"",IF(E37="",D37*A37,A37*E37))</f>
        <v/>
      </c>
    </row>
    <row r="38" spans="1:6" x14ac:dyDescent="0.2">
      <c r="A38" s="1">
        <f>IF(A9&lt;2,A25+A14+A15+A16+A18,((A9-2)*2)+A25+A14+A15+A16+A18)</f>
        <v>0</v>
      </c>
      <c r="B38" s="7" t="s">
        <v>34</v>
      </c>
      <c r="C38" s="18"/>
      <c r="D38" s="32">
        <v>14.99</v>
      </c>
      <c r="E38" s="13"/>
      <c r="F38" s="6" t="str">
        <f t="shared" ref="F38:F43" si="1">IF(A38=0,"",IF(E38="",D38*A38,A38*E38))</f>
        <v/>
      </c>
    </row>
    <row r="39" spans="1:6" x14ac:dyDescent="0.2">
      <c r="A39" s="1">
        <f>SUM(A61+A30)</f>
        <v>0</v>
      </c>
      <c r="B39" s="1" t="s">
        <v>32</v>
      </c>
      <c r="C39" s="18"/>
      <c r="D39" s="32">
        <v>9.99</v>
      </c>
      <c r="E39" s="13"/>
      <c r="F39" s="6" t="str">
        <f t="shared" si="1"/>
        <v/>
      </c>
    </row>
    <row r="40" spans="1:6" x14ac:dyDescent="0.2">
      <c r="A40" s="1">
        <f>A10*2</f>
        <v>0</v>
      </c>
      <c r="B40" s="1" t="s">
        <v>56</v>
      </c>
      <c r="C40" s="18"/>
      <c r="D40" s="32">
        <v>19.989999999999998</v>
      </c>
      <c r="E40" s="13"/>
      <c r="F40" s="6" t="str">
        <f t="shared" si="1"/>
        <v/>
      </c>
    </row>
    <row r="41" spans="1:6" x14ac:dyDescent="0.2">
      <c r="A41" s="1">
        <f>A12</f>
        <v>0</v>
      </c>
      <c r="B41" s="1" t="s">
        <v>45</v>
      </c>
      <c r="C41" s="18"/>
      <c r="D41" s="32">
        <v>14.99</v>
      </c>
      <c r="E41" s="13"/>
      <c r="F41" s="6" t="str">
        <f t="shared" si="1"/>
        <v/>
      </c>
    </row>
    <row r="42" spans="1:6" x14ac:dyDescent="0.2">
      <c r="A42" s="1">
        <f>A62</f>
        <v>0</v>
      </c>
      <c r="B42" s="1" t="s">
        <v>31</v>
      </c>
      <c r="C42" s="18"/>
      <c r="D42" s="32">
        <v>29.99</v>
      </c>
      <c r="E42" s="13"/>
      <c r="F42" s="6" t="str">
        <f t="shared" si="1"/>
        <v/>
      </c>
    </row>
    <row r="43" spans="1:6" x14ac:dyDescent="0.2">
      <c r="A43" s="1">
        <f>A62</f>
        <v>0</v>
      </c>
      <c r="B43" s="1" t="s">
        <v>30</v>
      </c>
      <c r="C43" s="18"/>
      <c r="D43" s="32">
        <v>29.99</v>
      </c>
      <c r="E43" s="13"/>
      <c r="F43" s="6" t="str">
        <f t="shared" si="1"/>
        <v/>
      </c>
    </row>
    <row r="44" spans="1:6" x14ac:dyDescent="0.2">
      <c r="A44" s="5" t="s">
        <v>2</v>
      </c>
      <c r="B44" s="9" t="s">
        <v>16</v>
      </c>
      <c r="C44" s="5" t="s">
        <v>19</v>
      </c>
      <c r="D44" s="37" t="s">
        <v>20</v>
      </c>
      <c r="E44" s="5" t="s">
        <v>9</v>
      </c>
      <c r="F44" s="5" t="s">
        <v>11</v>
      </c>
    </row>
    <row r="45" spans="1:6" x14ac:dyDescent="0.2">
      <c r="A45" s="1" t="str">
        <f>IF(AND(A53&gt;0,A53&lt;17),"1","")</f>
        <v/>
      </c>
      <c r="B45" s="1" t="str">
        <f>IF(A53&gt;32, "**Call For Assistance**", "PreSonus StudioLive 16.4.2 AI")</f>
        <v>PreSonus StudioLive 16.4.2 AI</v>
      </c>
      <c r="C45" s="18"/>
      <c r="D45" s="32">
        <v>1999.95</v>
      </c>
      <c r="E45" s="13"/>
      <c r="F45" s="6" t="str">
        <f>IF(A45="","",IF(E45="",D45*A45,A45*E45))</f>
        <v/>
      </c>
    </row>
    <row r="46" spans="1:6" x14ac:dyDescent="0.2">
      <c r="A46" s="1" t="str">
        <f>IF(AND(A53&gt;16,A53&lt;25),"1","")</f>
        <v/>
      </c>
      <c r="B46" s="1" t="str">
        <f>IF(A53&gt;32, "**Call For Assistance**", "PreSonus StudioLive 24.4.2 AI")</f>
        <v>PreSonus StudioLive 24.4.2 AI</v>
      </c>
      <c r="C46" s="18"/>
      <c r="D46" s="32">
        <v>2499.9499999999998</v>
      </c>
      <c r="E46" s="13"/>
      <c r="F46" s="6" t="str">
        <f t="shared" ref="F46:F47" si="2">IF(A46="","",IF(E46="",D46*A46,A46*E46))</f>
        <v/>
      </c>
    </row>
    <row r="47" spans="1:6" x14ac:dyDescent="0.2">
      <c r="A47" s="1" t="str">
        <f>IF(AND(A53&gt;24,A53&lt;33),"1","")</f>
        <v/>
      </c>
      <c r="B47" s="1" t="str">
        <f>IF(A53&gt;32, "**Call For Assistance**", "PreSonus StudioLive 32.4.2 AI")</f>
        <v>PreSonus StudioLive 32.4.2 AI</v>
      </c>
      <c r="C47" s="18"/>
      <c r="D47" s="32">
        <v>2999.95</v>
      </c>
      <c r="E47" s="13"/>
      <c r="F47" s="6" t="str">
        <f t="shared" si="2"/>
        <v/>
      </c>
    </row>
    <row r="48" spans="1:6" x14ac:dyDescent="0.2">
      <c r="B48" s="1" t="s">
        <v>68</v>
      </c>
      <c r="C48" s="18"/>
      <c r="D48" s="32">
        <v>1199.95</v>
      </c>
      <c r="E48" s="13"/>
      <c r="F48" s="6"/>
    </row>
    <row r="49" spans="1:6" x14ac:dyDescent="0.2">
      <c r="B49" s="1" t="s">
        <v>70</v>
      </c>
      <c r="C49" s="18"/>
      <c r="D49" s="32">
        <v>1799.95</v>
      </c>
      <c r="E49" s="13"/>
      <c r="F49" s="6"/>
    </row>
    <row r="50" spans="1:6" x14ac:dyDescent="0.2">
      <c r="B50" s="1" t="s">
        <v>69</v>
      </c>
      <c r="C50" s="18"/>
      <c r="D50" s="32">
        <v>1999.95</v>
      </c>
      <c r="E50" s="13"/>
      <c r="F50" s="6"/>
    </row>
    <row r="51" spans="1:6" x14ac:dyDescent="0.2">
      <c r="B51" s="5"/>
      <c r="C51" s="12"/>
      <c r="D51" s="13"/>
      <c r="E51" s="13"/>
      <c r="F51" s="6"/>
    </row>
    <row r="52" spans="1:6" x14ac:dyDescent="0.2">
      <c r="A52" s="5" t="s">
        <v>2</v>
      </c>
      <c r="B52" s="5" t="s">
        <v>23</v>
      </c>
      <c r="C52" s="10" t="s">
        <v>19</v>
      </c>
      <c r="D52" s="37" t="s">
        <v>20</v>
      </c>
      <c r="E52" s="10" t="s">
        <v>9</v>
      </c>
      <c r="F52" s="10" t="s">
        <v>11</v>
      </c>
    </row>
    <row r="53" spans="1:6" x14ac:dyDescent="0.2">
      <c r="A53" s="1">
        <f>SUM(A25:A31)+((SUM(A10:A12)*2))</f>
        <v>0</v>
      </c>
      <c r="B53" s="16" t="s">
        <v>25</v>
      </c>
      <c r="C53" s="18"/>
      <c r="D53" s="32"/>
      <c r="E53" s="13"/>
      <c r="F53" s="6"/>
    </row>
    <row r="54" spans="1:6" x14ac:dyDescent="0.2">
      <c r="A54" s="1">
        <f>ROUNDUP(A53/8,0)</f>
        <v>0</v>
      </c>
      <c r="B54" s="11" t="s">
        <v>24</v>
      </c>
      <c r="C54" s="18"/>
      <c r="D54" s="32">
        <v>65.489999999999995</v>
      </c>
      <c r="E54" s="13"/>
      <c r="F54" s="6" t="str">
        <f>IF(A54=0,"",IF(E54="",D54*A54,A54*E54))</f>
        <v/>
      </c>
    </row>
    <row r="55" spans="1:6" x14ac:dyDescent="0.2">
      <c r="A55" s="1">
        <f>A54</f>
        <v>0</v>
      </c>
      <c r="B55" s="11" t="s">
        <v>21</v>
      </c>
      <c r="C55" s="18"/>
      <c r="D55" s="32">
        <v>55.5</v>
      </c>
      <c r="E55" s="13"/>
      <c r="F55" s="6" t="str">
        <f t="shared" ref="F55:F56" si="3">IF(A55=0,"",IF(E55="",D55*A55,A55*E55))</f>
        <v/>
      </c>
    </row>
    <row r="56" spans="1:6" x14ac:dyDescent="0.2">
      <c r="A56" s="1">
        <f>A54</f>
        <v>0</v>
      </c>
      <c r="B56" s="11" t="s">
        <v>22</v>
      </c>
      <c r="C56" s="18"/>
      <c r="D56" s="32">
        <v>76.400000000000006</v>
      </c>
      <c r="E56" s="13"/>
      <c r="F56" s="6" t="str">
        <f t="shared" si="3"/>
        <v/>
      </c>
    </row>
    <row r="57" spans="1:6" x14ac:dyDescent="0.2">
      <c r="B57" s="11"/>
      <c r="C57" s="18"/>
      <c r="D57" s="32"/>
      <c r="E57" s="13"/>
      <c r="F57" s="6"/>
    </row>
    <row r="58" spans="1:6" x14ac:dyDescent="0.2">
      <c r="A58" s="20" t="str">
        <f>IF(A53&gt;0, "1", "")</f>
        <v/>
      </c>
      <c r="B58" s="11" t="s">
        <v>57</v>
      </c>
      <c r="C58" s="18"/>
      <c r="D58" s="32">
        <v>99.99</v>
      </c>
      <c r="E58" s="13"/>
      <c r="F58" s="6" t="str">
        <f>IF(A58="","",IF(E58="",D58*A58,A58*E58))</f>
        <v/>
      </c>
    </row>
    <row r="59" spans="1:6" x14ac:dyDescent="0.2">
      <c r="C59" s="12"/>
      <c r="D59" s="13"/>
      <c r="E59" s="13"/>
      <c r="F59" s="6"/>
    </row>
    <row r="60" spans="1:6" x14ac:dyDescent="0.2">
      <c r="A60" s="5" t="s">
        <v>2</v>
      </c>
      <c r="B60" s="5" t="s">
        <v>35</v>
      </c>
      <c r="C60" s="10" t="s">
        <v>19</v>
      </c>
      <c r="D60" s="37" t="s">
        <v>20</v>
      </c>
      <c r="E60" s="10" t="s">
        <v>9</v>
      </c>
      <c r="F60" s="10" t="s">
        <v>11</v>
      </c>
    </row>
    <row r="61" spans="1:6" x14ac:dyDescent="0.2">
      <c r="A61" s="15">
        <v>0</v>
      </c>
      <c r="B61" s="11" t="s">
        <v>29</v>
      </c>
      <c r="C61" s="18"/>
      <c r="D61" s="32">
        <v>1399.95</v>
      </c>
      <c r="E61" s="13"/>
      <c r="F61" s="6">
        <f>IF(A61="","",A61*D61)</f>
        <v>0</v>
      </c>
    </row>
    <row r="62" spans="1:6" x14ac:dyDescent="0.2">
      <c r="A62" s="15">
        <v>0</v>
      </c>
      <c r="B62" s="11" t="s">
        <v>61</v>
      </c>
      <c r="C62" s="18"/>
      <c r="D62" s="32">
        <v>1399.95</v>
      </c>
      <c r="E62" s="13"/>
      <c r="F62" s="6">
        <f>IF(A62="","",A62*D62)</f>
        <v>0</v>
      </c>
    </row>
    <row r="63" spans="1:6" x14ac:dyDescent="0.2">
      <c r="A63" s="15"/>
      <c r="B63" s="11" t="s">
        <v>64</v>
      </c>
      <c r="C63" s="18"/>
      <c r="D63" s="32">
        <v>1199.95</v>
      </c>
      <c r="E63" s="13"/>
      <c r="F63" s="6"/>
    </row>
    <row r="64" spans="1:6" x14ac:dyDescent="0.2">
      <c r="A64" s="15"/>
      <c r="B64" s="11" t="s">
        <v>65</v>
      </c>
      <c r="C64" s="18"/>
      <c r="D64" s="32">
        <v>1099.95</v>
      </c>
      <c r="E64" s="13"/>
      <c r="F64" s="6"/>
    </row>
    <row r="65" spans="1:6" x14ac:dyDescent="0.2">
      <c r="A65" s="15"/>
      <c r="B65" s="11"/>
      <c r="C65" s="18"/>
      <c r="D65" s="13"/>
      <c r="E65" s="13"/>
      <c r="F65" s="6"/>
    </row>
    <row r="66" spans="1:6" x14ac:dyDescent="0.2">
      <c r="A66" s="5" t="s">
        <v>2</v>
      </c>
      <c r="B66" s="5" t="s">
        <v>28</v>
      </c>
      <c r="C66" s="10" t="s">
        <v>19</v>
      </c>
      <c r="D66" s="37" t="s">
        <v>20</v>
      </c>
      <c r="E66" s="10" t="s">
        <v>9</v>
      </c>
      <c r="F66" s="10" t="s">
        <v>11</v>
      </c>
    </row>
    <row r="67" spans="1:6" x14ac:dyDescent="0.2">
      <c r="A67" s="15">
        <v>1</v>
      </c>
      <c r="B67" s="19" t="s">
        <v>62</v>
      </c>
      <c r="C67" s="19"/>
      <c r="D67" s="15"/>
      <c r="E67" s="15"/>
      <c r="F67" s="30">
        <f>IF(A67="","",IF(E67="",D67*A67,A67*E67))</f>
        <v>0</v>
      </c>
    </row>
    <row r="68" spans="1:6" x14ac:dyDescent="0.2">
      <c r="A68" s="15">
        <v>2</v>
      </c>
      <c r="B68" s="19" t="s">
        <v>63</v>
      </c>
      <c r="C68" s="19"/>
      <c r="D68" s="15"/>
      <c r="E68" s="15"/>
      <c r="F68" s="30">
        <f>IF(A68="","",IF(E68="",D68*A68,A68*E68))</f>
        <v>0</v>
      </c>
    </row>
    <row r="69" spans="1:6" ht="32" customHeight="1" x14ac:dyDescent="0.2">
      <c r="A69" s="15"/>
      <c r="B69" s="31" t="s">
        <v>67</v>
      </c>
      <c r="C69" s="31"/>
      <c r="D69" s="31"/>
      <c r="E69" s="31"/>
      <c r="F69" s="1" t="str">
        <f>IF(A69="","",IF(E69="",D69*A69,A69*E69))</f>
        <v/>
      </c>
    </row>
    <row r="70" spans="1:6" x14ac:dyDescent="0.2">
      <c r="A70" s="15"/>
      <c r="B70" s="31"/>
      <c r="C70" s="31"/>
      <c r="D70" s="31"/>
      <c r="E70" s="31"/>
      <c r="F70" s="1" t="str">
        <f t="shared" ref="F70:F73" si="4">IF(A70="","",IF(E70="",D70*A70,A70*E70))</f>
        <v/>
      </c>
    </row>
    <row r="71" spans="1:6" x14ac:dyDescent="0.2">
      <c r="A71" s="15"/>
      <c r="B71" s="19"/>
      <c r="C71" s="19"/>
      <c r="D71" s="15"/>
      <c r="E71" s="15"/>
      <c r="F71" s="1" t="str">
        <f t="shared" si="4"/>
        <v/>
      </c>
    </row>
    <row r="72" spans="1:6" x14ac:dyDescent="0.2">
      <c r="A72" s="15"/>
      <c r="B72" s="19"/>
      <c r="C72" s="19"/>
      <c r="D72" s="15"/>
      <c r="E72" s="15"/>
      <c r="F72" s="1" t="str">
        <f t="shared" si="4"/>
        <v/>
      </c>
    </row>
    <row r="73" spans="1:6" x14ac:dyDescent="0.2">
      <c r="A73" s="15"/>
      <c r="B73" s="19"/>
      <c r="C73" s="19"/>
      <c r="D73" s="15"/>
      <c r="E73" s="15"/>
      <c r="F73" s="1" t="str">
        <f t="shared" si="4"/>
        <v/>
      </c>
    </row>
    <row r="74" spans="1:6" x14ac:dyDescent="0.2">
      <c r="C74" s="12"/>
      <c r="D74" s="12"/>
      <c r="E74" s="17" t="s">
        <v>18</v>
      </c>
      <c r="F74" s="6">
        <f>SUM(F25:F73)</f>
        <v>0</v>
      </c>
    </row>
    <row r="75" spans="1:6" x14ac:dyDescent="0.2">
      <c r="E75" s="14" t="s">
        <v>36</v>
      </c>
      <c r="F75" s="12"/>
    </row>
    <row r="76" spans="1:6" x14ac:dyDescent="0.2">
      <c r="E76" s="14" t="s">
        <v>37</v>
      </c>
      <c r="F76" s="12"/>
    </row>
    <row r="78" spans="1:6" x14ac:dyDescent="0.2">
      <c r="A78" s="29" t="s">
        <v>43</v>
      </c>
      <c r="B78" s="29"/>
      <c r="C78" s="29"/>
      <c r="D78" s="29"/>
      <c r="E78" s="29"/>
      <c r="F78" s="29"/>
    </row>
    <row r="79" spans="1:6" x14ac:dyDescent="0.2">
      <c r="A79" s="28" t="s">
        <v>42</v>
      </c>
      <c r="B79" s="28"/>
      <c r="C79" s="28"/>
      <c r="D79" s="28"/>
      <c r="E79" s="28"/>
      <c r="F79" s="28"/>
    </row>
    <row r="80" spans="1:6" x14ac:dyDescent="0.2">
      <c r="A80" s="28"/>
      <c r="B80" s="28"/>
      <c r="C80" s="28"/>
      <c r="D80" s="28"/>
      <c r="E80" s="28"/>
      <c r="F80" s="28"/>
    </row>
    <row r="81" spans="1:6" x14ac:dyDescent="0.2">
      <c r="A81" s="28"/>
      <c r="B81" s="28"/>
      <c r="C81" s="28"/>
      <c r="D81" s="28"/>
      <c r="E81" s="28"/>
      <c r="F81" s="28"/>
    </row>
    <row r="82" spans="1:6" x14ac:dyDescent="0.2">
      <c r="A82" s="28"/>
      <c r="B82" s="28"/>
      <c r="C82" s="28"/>
      <c r="D82" s="28"/>
      <c r="E82" s="28"/>
      <c r="F82" s="28"/>
    </row>
    <row r="83" spans="1:6" x14ac:dyDescent="0.2">
      <c r="A83" s="28"/>
      <c r="B83" s="28"/>
      <c r="C83" s="28"/>
      <c r="D83" s="28"/>
      <c r="E83" s="28"/>
      <c r="F83" s="28"/>
    </row>
    <row r="84" spans="1:6" ht="15" customHeight="1" x14ac:dyDescent="0.2">
      <c r="A84" s="28"/>
      <c r="B84" s="28"/>
      <c r="C84" s="28"/>
      <c r="D84" s="28"/>
      <c r="E84" s="28"/>
      <c r="F84" s="28"/>
    </row>
    <row r="85" spans="1:6" ht="16" customHeight="1" x14ac:dyDescent="0.2">
      <c r="A85" s="28"/>
      <c r="B85" s="28"/>
      <c r="C85" s="28"/>
      <c r="D85" s="28"/>
      <c r="E85" s="28"/>
      <c r="F85" s="28"/>
    </row>
    <row r="86" spans="1:6" ht="16" customHeight="1" x14ac:dyDescent="0.2">
      <c r="A86" s="28"/>
      <c r="B86" s="28"/>
      <c r="C86" s="28"/>
      <c r="D86" s="28"/>
      <c r="E86" s="28"/>
      <c r="F86" s="28"/>
    </row>
    <row r="87" spans="1:6" ht="26" customHeight="1" x14ac:dyDescent="0.2">
      <c r="A87" s="26" t="s">
        <v>55</v>
      </c>
      <c r="B87" s="27"/>
      <c r="C87" s="27"/>
      <c r="D87" s="27"/>
      <c r="E87" s="27"/>
      <c r="F87" s="27"/>
    </row>
  </sheetData>
  <sheetProtection formatColumns="0" formatRows="0" insertRows="0" selectLockedCells="1"/>
  <mergeCells count="25">
    <mergeCell ref="B69:E70"/>
    <mergeCell ref="B12:C12"/>
    <mergeCell ref="B13:C13"/>
    <mergeCell ref="B14:C14"/>
    <mergeCell ref="B15:C15"/>
    <mergeCell ref="A87:F87"/>
    <mergeCell ref="A79:F86"/>
    <mergeCell ref="B16:C16"/>
    <mergeCell ref="B21:C21"/>
    <mergeCell ref="B22:C22"/>
    <mergeCell ref="B17:C17"/>
    <mergeCell ref="B18:C18"/>
    <mergeCell ref="B19:C19"/>
    <mergeCell ref="B20:C20"/>
    <mergeCell ref="A78:F78"/>
    <mergeCell ref="A1:F1"/>
    <mergeCell ref="B8:C8"/>
    <mergeCell ref="B9:C9"/>
    <mergeCell ref="B10:C10"/>
    <mergeCell ref="B11:C11"/>
    <mergeCell ref="A2:F2"/>
    <mergeCell ref="A3:F3"/>
    <mergeCell ref="A4:F4"/>
    <mergeCell ref="A5:F5"/>
    <mergeCell ref="A6:F6"/>
  </mergeCells>
  <phoneticPr fontId="5" type="noConversion"/>
  <pageMargins left="0.53703703703703709" right="0.39814814814814814" top="0.14814814814814814" bottom="0.3611111111111111" header="0.14814814814814814" footer="0.18518518518518517"/>
  <pageSetup orientation="portrait" horizontalDpi="4294967292" verticalDpi="4294967292"/>
  <headerFooter>
    <oddHeader>&amp;C_x000D_</oddHead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PreSonus Bid 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Mlynczak</dc:creator>
  <cp:lastModifiedBy>Microsoft Office User</cp:lastModifiedBy>
  <dcterms:created xsi:type="dcterms:W3CDTF">2014-09-11T14:45:09Z</dcterms:created>
  <dcterms:modified xsi:type="dcterms:W3CDTF">2016-05-19T15:23:03Z</dcterms:modified>
</cp:coreProperties>
</file>